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4\4th Quarter\"/>
    </mc:Choice>
  </mc:AlternateContent>
  <bookViews>
    <workbookView xWindow="390" yWindow="525" windowWidth="19815" windowHeight="7365"/>
  </bookViews>
  <sheets>
    <sheet name="Form 8 - LDRRMFU" sheetId="3" r:id="rId1"/>
    <sheet name="FDPP LICENSE" sheetId="2" state="veryHidden" r:id="rId2"/>
  </sheets>
  <calcPr calcId="152511"/>
</workbook>
</file>

<file path=xl/calcChain.xml><?xml version="1.0" encoding="utf-8"?>
<calcChain xmlns="http://schemas.openxmlformats.org/spreadsheetml/2006/main">
  <c r="F36" i="3" l="1"/>
  <c r="E36" i="3"/>
  <c r="D36" i="3"/>
  <c r="B36" i="3"/>
  <c r="C35" i="3"/>
  <c r="G35" i="3" s="1"/>
  <c r="G34" i="3"/>
  <c r="G33" i="3"/>
  <c r="G32" i="3"/>
  <c r="G31" i="3"/>
  <c r="C30" i="3"/>
  <c r="G30" i="3" s="1"/>
  <c r="G29" i="3"/>
  <c r="C28" i="3"/>
  <c r="G28" i="3" s="1"/>
  <c r="C27" i="3"/>
  <c r="E25" i="3"/>
  <c r="E37" i="3" s="1"/>
  <c r="D25" i="3"/>
  <c r="D37" i="3" s="1"/>
  <c r="B25" i="3"/>
  <c r="B37" i="3" s="1"/>
  <c r="G24" i="3"/>
  <c r="G23" i="3"/>
  <c r="G22" i="3"/>
  <c r="G21" i="3"/>
  <c r="G20" i="3"/>
  <c r="F19" i="3"/>
  <c r="F25" i="3" s="1"/>
  <c r="F37" i="3" s="1"/>
  <c r="F16" i="3"/>
  <c r="G13" i="3"/>
  <c r="C12" i="3"/>
  <c r="G12" i="3" s="1"/>
  <c r="C36" i="3" l="1"/>
  <c r="G19" i="3"/>
  <c r="G25" i="3" s="1"/>
  <c r="G27" i="3"/>
  <c r="G36" i="3" s="1"/>
  <c r="C25" i="3"/>
  <c r="C37" i="3" s="1"/>
  <c r="G37" i="3" l="1"/>
</calcChain>
</file>

<file path=xl/comments1.xml><?xml version="1.0" encoding="utf-8"?>
<comments xmlns="http://schemas.openxmlformats.org/spreadsheetml/2006/main">
  <authors>
    <author>Acer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2022 + 298,550.00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Modular Tents</t>
        </r>
      </text>
    </comment>
  </commentList>
</comments>
</file>

<file path=xl/sharedStrings.xml><?xml version="1.0" encoding="utf-8"?>
<sst xmlns="http://schemas.openxmlformats.org/spreadsheetml/2006/main" count="54" uniqueCount="54">
  <si>
    <t>LOCAL DISASTER RISK REDUCTION AND MANAGEMENT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</si>
  <si>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</si>
  <si>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</si>
  <si>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</si>
  <si>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</si>
  <si>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</si>
  <si>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</si>
  <si>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</si>
  <si>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</si>
  <si>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Particulars</t>
  </si>
  <si>
    <t>From Other LGUs</t>
  </si>
  <si>
    <t>Total</t>
  </si>
  <si>
    <t>A. Sources of Funds</t>
  </si>
  <si>
    <t>B. Utilization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</si>
  <si>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</si>
  <si>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</si>
  <si>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</si>
  <si>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</si>
  <si>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</si>
  <si>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</si>
  <si>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LDRRMF</t>
  </si>
  <si>
    <t>NDRRMF</t>
  </si>
  <si>
    <t>From Other Sources</t>
  </si>
  <si>
    <t>MOA/Project Agreement Ref. No. (if any)</t>
  </si>
  <si>
    <t>Remarks</t>
  </si>
  <si>
    <t>Quick Response Fund (QRF) 30%</t>
  </si>
  <si>
    <t>Mitigation Fund 70%</t>
  </si>
  <si>
    <t>Current Appropriations</t>
  </si>
  <si>
    <t>Continuing Appropriations</t>
  </si>
  <si>
    <t>Previous Year's Appropriation transferred to the Special Trust Fund</t>
  </si>
  <si>
    <t>2021</t>
  </si>
  <si>
    <t>2022</t>
  </si>
  <si>
    <t>Sub-Total</t>
  </si>
  <si>
    <t>Donations</t>
  </si>
  <si>
    <t>Cash</t>
  </si>
  <si>
    <t>In Kind</t>
  </si>
  <si>
    <t>Transfer/s Grants</t>
  </si>
  <si>
    <t>Others/PDAF/Congressional Initiative</t>
  </si>
  <si>
    <t>Total Funds Available</t>
  </si>
  <si>
    <t>Total Utilization</t>
  </si>
  <si>
    <t>Unutilized Balance</t>
  </si>
  <si>
    <t>ALMEDA O. DE VENECIA</t>
  </si>
  <si>
    <t>Municipal Accountant</t>
  </si>
  <si>
    <t>Representation Expenses</t>
  </si>
  <si>
    <t>2023</t>
  </si>
  <si>
    <t>2024</t>
  </si>
  <si>
    <t xml:space="preserve">   Training Expenses</t>
  </si>
  <si>
    <t xml:space="preserve">   Relief Goods Espenses</t>
  </si>
  <si>
    <t xml:space="preserve">   Drugs and Medicines Expenses</t>
  </si>
  <si>
    <t xml:space="preserve">Other Supplies and Materials Expense </t>
  </si>
  <si>
    <t>Repair and Maintenance - Early Warning System</t>
  </si>
  <si>
    <t>Repair and Maintenance - Rescue Equipment</t>
  </si>
  <si>
    <t xml:space="preserve">   Construction of Flood Mitigation at Brgy. Mauban, Poblacion, and Pugaro of this municipality</t>
  </si>
  <si>
    <t xml:space="preserve">    Fund Transfer to Trust Fund (Unutilized MOOE as of Dec. 27,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</si>
</sst>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rgb="FFFF0000"/>
      <name val="Calibri"/>
    </font>
    <font>
      <b/>
      <sz val="11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6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3" fontId="0" fillId="0" borderId="2" xfId="0" applyNumberFormat="1" applyBorder="1"/>
    <xf numFmtId="164" fontId="0" fillId="0" borderId="2" xfId="1" applyFont="1" applyBorder="1"/>
    <xf numFmtId="164" fontId="0" fillId="0" borderId="3" xfId="1" applyFont="1" applyBorder="1"/>
    <xf numFmtId="164" fontId="0" fillId="0" borderId="1" xfId="1" applyFont="1" applyBorder="1" applyAlignment="1">
      <alignment horizontal="left" indent="1"/>
    </xf>
    <xf numFmtId="164" fontId="0" fillId="2" borderId="1" xfId="1" applyFont="1" applyFill="1" applyBorder="1"/>
    <xf numFmtId="164" fontId="0" fillId="2" borderId="2" xfId="1" applyFont="1" applyFill="1" applyBorder="1"/>
    <xf numFmtId="164" fontId="0" fillId="0" borderId="1" xfId="1" applyFont="1" applyBorder="1" applyAlignment="1">
      <alignment horizontal="left" vertical="top" wrapText="1" indent="1"/>
    </xf>
    <xf numFmtId="164" fontId="0" fillId="0" borderId="1" xfId="1" applyFont="1" applyBorder="1"/>
    <xf numFmtId="164" fontId="0" fillId="0" borderId="1" xfId="1" quotePrefix="1" applyFont="1" applyBorder="1" applyAlignment="1">
      <alignment horizontal="center" vertical="top" wrapText="1"/>
    </xf>
    <xf numFmtId="164" fontId="8" fillId="0" borderId="2" xfId="1" applyFont="1" applyBorder="1"/>
    <xf numFmtId="164" fontId="0" fillId="0" borderId="1" xfId="1" applyFont="1" applyBorder="1" applyAlignment="1">
      <alignment horizontal="left" indent="2"/>
    </xf>
    <xf numFmtId="164" fontId="7" fillId="0" borderId="4" xfId="1" applyFont="1" applyBorder="1"/>
    <xf numFmtId="164" fontId="7" fillId="0" borderId="1" xfId="1" applyFont="1" applyBorder="1"/>
    <xf numFmtId="164" fontId="7" fillId="0" borderId="2" xfId="1" applyFont="1" applyBorder="1"/>
    <xf numFmtId="0" fontId="7" fillId="0" borderId="5" xfId="0" applyFont="1" applyBorder="1"/>
    <xf numFmtId="164" fontId="7" fillId="0" borderId="5" xfId="1" applyFont="1" applyBorder="1"/>
    <xf numFmtId="164" fontId="7" fillId="0" borderId="6" xfId="1" applyFont="1" applyBorder="1"/>
    <xf numFmtId="164" fontId="0" fillId="0" borderId="6" xfId="1" applyFont="1" applyBorder="1"/>
    <xf numFmtId="164" fontId="0" fillId="0" borderId="7" xfId="1" applyFont="1" applyBorder="1"/>
    <xf numFmtId="0" fontId="3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0" xfId="0"/>
    <xf numFmtId="164" fontId="1" fillId="0" borderId="1" xfId="1" applyFont="1" applyBorder="1"/>
    <xf numFmtId="164" fontId="0" fillId="0" borderId="4" xfId="1" applyFont="1" applyBorder="1"/>
    <xf numFmtId="164" fontId="0" fillId="0" borderId="1" xfId="1" applyFont="1" applyBorder="1" applyAlignment="1">
      <alignment horizontal="left" vertical="center" wrapText="1"/>
    </xf>
    <xf numFmtId="164" fontId="0" fillId="0" borderId="4" xfId="1" applyFont="1" applyBorder="1" applyAlignment="1">
      <alignment vertical="center"/>
    </xf>
    <xf numFmtId="164" fontId="0" fillId="0" borderId="2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1501587</xdr:colOff>
      <xdr:row>38</xdr:row>
      <xdr:rowOff>123265</xdr:rowOff>
    </xdr:from>
    <xdr:to>
      <xdr:col>1</xdr:col>
      <xdr:colOff>1678</xdr:colOff>
      <xdr:row>40</xdr:row>
      <xdr:rowOff>100248</xdr:rowOff>
    </xdr:to>
    <xdr:pic>
      <xdr:nvPicPr>
        <xdr:cNvPr id="2" name="Picture 1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1587" y="8079441"/>
          <a:ext cx="1581709" cy="35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2"/>
  <sheetViews>
    <sheetView tabSelected="1" zoomScale="85" zoomScaleNormal="85" workbookViewId="0">
      <selection activeCell="G42" sqref="G42"/>
    </sheetView>
  </sheetViews>
  <sheetFormatPr defaultRowHeight="15" x14ac:dyDescent="0.25"/>
  <cols>
    <col min="1" max="1" width="46.140625" customWidth="1"/>
    <col min="2" max="2" width="15.5703125" customWidth="1"/>
    <col min="3" max="3" width="15.85546875" customWidth="1"/>
    <col min="4" max="4" width="10.140625" customWidth="1"/>
    <col min="5" max="5" width="10.28515625" customWidth="1"/>
    <col min="6" max="7" width="14.5703125" customWidth="1"/>
    <col min="8" max="8" width="14.28515625" customWidth="1"/>
  </cols>
  <sheetData>
    <row r="2" spans="1:9" x14ac:dyDescent="0.25">
      <c r="A2" s="38" t="s">
        <v>0</v>
      </c>
      <c r="B2" s="38"/>
      <c r="C2" s="38"/>
      <c r="D2" s="38"/>
      <c r="E2" s="38"/>
      <c r="F2" s="38"/>
      <c r="G2" s="38"/>
    </row>
    <row r="3" spans="1:9" x14ac:dyDescent="0.25">
      <c r="A3" s="5"/>
      <c r="B3" s="5"/>
      <c r="C3" s="5"/>
      <c r="D3" s="5"/>
      <c r="E3" s="5"/>
      <c r="F3" s="3"/>
      <c r="G3" s="3"/>
    </row>
    <row r="4" spans="1:9" s="9" customFormat="1" x14ac:dyDescent="0.25">
      <c r="A4" s="31" t="s">
        <v>1</v>
      </c>
      <c r="B4" s="9" t="s">
        <v>2</v>
      </c>
      <c r="C4" s="6"/>
      <c r="D4" s="8" t="s">
        <v>3</v>
      </c>
      <c r="E4" s="4">
        <v>2024</v>
      </c>
      <c r="F4" s="4"/>
      <c r="G4" s="4"/>
    </row>
    <row r="5" spans="1:9" s="9" customFormat="1" ht="16.5" customHeight="1" x14ac:dyDescent="0.25">
      <c r="A5" s="31" t="s">
        <v>4</v>
      </c>
      <c r="B5" s="53" t="s">
        <v>5</v>
      </c>
      <c r="C5" s="54"/>
      <c r="D5" s="55" t="s">
        <v>6</v>
      </c>
      <c r="E5" s="54">
        <v>4</v>
      </c>
      <c r="F5" s="4"/>
      <c r="G5" s="4"/>
    </row>
    <row r="6" spans="1:9" s="9" customFormat="1" ht="15.75" customHeight="1" x14ac:dyDescent="0.25">
      <c r="A6" s="31" t="s">
        <v>7</v>
      </c>
      <c r="B6" s="4" t="s">
        <v>8</v>
      </c>
      <c r="C6" s="4"/>
      <c r="D6" s="6"/>
      <c r="E6" s="4"/>
      <c r="F6" s="4"/>
      <c r="G6" s="4"/>
    </row>
    <row r="7" spans="1:9" ht="15.75" thickBot="1" x14ac:dyDescent="0.3"/>
    <row r="8" spans="1:9" s="46" customFormat="1" x14ac:dyDescent="0.25">
      <c r="A8" s="42"/>
      <c r="B8" s="43"/>
      <c r="C8" s="44"/>
      <c r="D8" s="44"/>
      <c r="E8" s="44"/>
      <c r="F8" s="44"/>
      <c r="G8" s="44"/>
      <c r="H8" s="44"/>
      <c r="I8" s="45"/>
    </row>
    <row r="9" spans="1:9" s="46" customFormat="1" x14ac:dyDescent="0.25">
      <c r="A9" s="40" t="s">
        <v>9</v>
      </c>
      <c r="B9" s="40" t="s">
        <v>20</v>
      </c>
      <c r="C9" s="41"/>
      <c r="D9" s="36" t="s">
        <v>21</v>
      </c>
      <c r="E9" s="36" t="s">
        <v>10</v>
      </c>
      <c r="F9" s="36" t="s">
        <v>22</v>
      </c>
      <c r="G9" s="36" t="s">
        <v>11</v>
      </c>
      <c r="H9" s="36" t="s">
        <v>23</v>
      </c>
      <c r="I9" s="37" t="s">
        <v>24</v>
      </c>
    </row>
    <row r="10" spans="1:9" s="46" customFormat="1" ht="39" customHeight="1" x14ac:dyDescent="0.25">
      <c r="A10" s="40"/>
      <c r="B10" s="10" t="s">
        <v>25</v>
      </c>
      <c r="C10" s="32" t="s">
        <v>26</v>
      </c>
      <c r="D10" s="36"/>
      <c r="E10" s="36"/>
      <c r="F10" s="36"/>
      <c r="G10" s="36"/>
      <c r="H10" s="36"/>
      <c r="I10" s="37"/>
    </row>
    <row r="11" spans="1:9" s="46" customFormat="1" x14ac:dyDescent="0.25">
      <c r="A11" s="11" t="s">
        <v>12</v>
      </c>
      <c r="B11" s="12"/>
      <c r="C11" s="12"/>
      <c r="D11" s="12"/>
      <c r="E11" s="12"/>
      <c r="F11" s="12"/>
      <c r="G11" s="13"/>
      <c r="H11" s="13"/>
      <c r="I11" s="14"/>
    </row>
    <row r="12" spans="1:9" s="46" customFormat="1" x14ac:dyDescent="0.25">
      <c r="A12" s="15" t="s">
        <v>27</v>
      </c>
      <c r="B12" s="16">
        <v>2174525.9500000002</v>
      </c>
      <c r="C12" s="17">
        <f>5073893+882.05</f>
        <v>5074775.05</v>
      </c>
      <c r="D12" s="13"/>
      <c r="E12" s="13"/>
      <c r="F12" s="13"/>
      <c r="G12" s="13">
        <f>SUM(B12:F12)</f>
        <v>7249301</v>
      </c>
      <c r="H12" s="13"/>
      <c r="I12" s="14"/>
    </row>
    <row r="13" spans="1:9" s="46" customFormat="1" x14ac:dyDescent="0.25">
      <c r="A13" s="15" t="s">
        <v>28</v>
      </c>
      <c r="B13" s="16"/>
      <c r="C13" s="17"/>
      <c r="D13" s="13"/>
      <c r="E13" s="13"/>
      <c r="F13" s="13"/>
      <c r="G13" s="13">
        <f t="shared" ref="G13:G24" si="0">SUM(B13:F13)</f>
        <v>0</v>
      </c>
      <c r="H13" s="13"/>
      <c r="I13" s="14"/>
    </row>
    <row r="14" spans="1:9" s="46" customFormat="1" ht="32.25" customHeight="1" x14ac:dyDescent="0.25">
      <c r="A14" s="18" t="s">
        <v>29</v>
      </c>
      <c r="B14" s="19"/>
      <c r="C14" s="13"/>
      <c r="D14" s="13"/>
      <c r="E14" s="13"/>
      <c r="F14" s="13"/>
      <c r="G14" s="13"/>
      <c r="H14" s="13"/>
      <c r="I14" s="14"/>
    </row>
    <row r="15" spans="1:9" s="46" customFormat="1" x14ac:dyDescent="0.25">
      <c r="A15" s="20" t="s">
        <v>30</v>
      </c>
      <c r="B15" s="19"/>
      <c r="C15" s="13"/>
      <c r="D15" s="13"/>
      <c r="E15" s="13"/>
      <c r="F15" s="13">
        <v>1143676.95</v>
      </c>
      <c r="G15" s="13"/>
      <c r="H15" s="13"/>
      <c r="I15" s="14"/>
    </row>
    <row r="16" spans="1:9" s="46" customFormat="1" x14ac:dyDescent="0.25">
      <c r="A16" s="20" t="s">
        <v>31</v>
      </c>
      <c r="B16" s="19"/>
      <c r="C16" s="13"/>
      <c r="D16" s="13"/>
      <c r="E16" s="13"/>
      <c r="F16" s="13">
        <f>4219135.5+300000</f>
        <v>4519135.5</v>
      </c>
      <c r="G16" s="13"/>
      <c r="H16" s="13"/>
      <c r="I16" s="14"/>
    </row>
    <row r="17" spans="1:9" s="46" customFormat="1" x14ac:dyDescent="0.25">
      <c r="A17" s="20" t="s">
        <v>44</v>
      </c>
      <c r="B17" s="19"/>
      <c r="C17" s="13"/>
      <c r="D17" s="13"/>
      <c r="E17" s="13"/>
      <c r="F17" s="13">
        <v>3308172.6</v>
      </c>
      <c r="G17" s="13"/>
      <c r="H17" s="13"/>
      <c r="I17" s="14"/>
    </row>
    <row r="18" spans="1:9" s="46" customFormat="1" x14ac:dyDescent="0.25">
      <c r="A18" s="20" t="s">
        <v>45</v>
      </c>
      <c r="B18" s="19"/>
      <c r="C18" s="13"/>
      <c r="D18" s="13"/>
      <c r="E18" s="13"/>
      <c r="F18" s="13">
        <v>2188191.9900000002</v>
      </c>
      <c r="G18" s="13"/>
      <c r="H18" s="13"/>
      <c r="I18" s="14"/>
    </row>
    <row r="19" spans="1:9" s="46" customFormat="1" ht="18" customHeight="1" x14ac:dyDescent="0.25">
      <c r="A19" s="20" t="s">
        <v>32</v>
      </c>
      <c r="B19" s="19"/>
      <c r="C19" s="13"/>
      <c r="D19" s="13"/>
      <c r="E19" s="13"/>
      <c r="F19" s="21">
        <f>F15+F16+F17+F18</f>
        <v>11159177.040000001</v>
      </c>
      <c r="G19" s="13">
        <f>SUM(B19:F19)</f>
        <v>11159177.040000001</v>
      </c>
      <c r="H19" s="13"/>
      <c r="I19" s="14"/>
    </row>
    <row r="20" spans="1:9" s="46" customFormat="1" x14ac:dyDescent="0.25">
      <c r="A20" s="15" t="s">
        <v>33</v>
      </c>
      <c r="B20" s="19"/>
      <c r="C20" s="13"/>
      <c r="D20" s="13"/>
      <c r="E20" s="13"/>
      <c r="F20" s="13"/>
      <c r="G20" s="13">
        <f t="shared" si="0"/>
        <v>0</v>
      </c>
      <c r="H20" s="13"/>
      <c r="I20" s="14"/>
    </row>
    <row r="21" spans="1:9" s="46" customFormat="1" x14ac:dyDescent="0.25">
      <c r="A21" s="22" t="s">
        <v>34</v>
      </c>
      <c r="B21" s="19"/>
      <c r="C21" s="13"/>
      <c r="D21" s="13"/>
      <c r="E21" s="13"/>
      <c r="F21" s="13"/>
      <c r="G21" s="13">
        <f t="shared" si="0"/>
        <v>0</v>
      </c>
      <c r="H21" s="13"/>
      <c r="I21" s="14"/>
    </row>
    <row r="22" spans="1:9" s="46" customFormat="1" x14ac:dyDescent="0.25">
      <c r="A22" s="22" t="s">
        <v>35</v>
      </c>
      <c r="B22" s="19"/>
      <c r="C22" s="13"/>
      <c r="D22" s="13"/>
      <c r="E22" s="13"/>
      <c r="F22" s="13"/>
      <c r="G22" s="13">
        <f t="shared" si="0"/>
        <v>0</v>
      </c>
      <c r="H22" s="13"/>
      <c r="I22" s="14"/>
    </row>
    <row r="23" spans="1:9" s="46" customFormat="1" x14ac:dyDescent="0.25">
      <c r="A23" s="15" t="s">
        <v>36</v>
      </c>
      <c r="B23" s="19"/>
      <c r="C23" s="13"/>
      <c r="D23" s="13"/>
      <c r="E23" s="13"/>
      <c r="F23" s="13"/>
      <c r="G23" s="13">
        <f t="shared" si="0"/>
        <v>0</v>
      </c>
      <c r="H23" s="13"/>
      <c r="I23" s="14"/>
    </row>
    <row r="24" spans="1:9" s="46" customFormat="1" x14ac:dyDescent="0.25">
      <c r="A24" s="15" t="s">
        <v>37</v>
      </c>
      <c r="B24" s="19"/>
      <c r="C24" s="13"/>
      <c r="D24" s="13"/>
      <c r="E24" s="13"/>
      <c r="F24" s="13"/>
      <c r="G24" s="13">
        <f t="shared" si="0"/>
        <v>0</v>
      </c>
      <c r="H24" s="13"/>
      <c r="I24" s="14"/>
    </row>
    <row r="25" spans="1:9" s="46" customFormat="1" x14ac:dyDescent="0.25">
      <c r="A25" s="23" t="s">
        <v>38</v>
      </c>
      <c r="B25" s="24">
        <f t="shared" ref="B25:E25" si="1">SUM(B12:B24)</f>
        <v>2174525.9500000002</v>
      </c>
      <c r="C25" s="25">
        <f t="shared" si="1"/>
        <v>5074775.05</v>
      </c>
      <c r="D25" s="25">
        <f t="shared" si="1"/>
        <v>0</v>
      </c>
      <c r="E25" s="25">
        <f t="shared" si="1"/>
        <v>0</v>
      </c>
      <c r="F25" s="25">
        <f>F19</f>
        <v>11159177.040000001</v>
      </c>
      <c r="G25" s="25">
        <f>SUM(G12:G24)</f>
        <v>18408478.039999999</v>
      </c>
      <c r="H25" s="13"/>
      <c r="I25" s="14"/>
    </row>
    <row r="26" spans="1:9" s="46" customFormat="1" x14ac:dyDescent="0.25">
      <c r="A26" s="24" t="s">
        <v>13</v>
      </c>
      <c r="B26" s="19"/>
      <c r="C26" s="13"/>
      <c r="D26" s="13"/>
      <c r="E26" s="13"/>
      <c r="F26" s="13"/>
      <c r="G26" s="13"/>
      <c r="H26" s="13"/>
      <c r="I26" s="14"/>
    </row>
    <row r="27" spans="1:9" s="46" customFormat="1" x14ac:dyDescent="0.25">
      <c r="A27" s="47" t="s">
        <v>46</v>
      </c>
      <c r="B27" s="19"/>
      <c r="C27" s="13">
        <f>44357.82+17700+36000+8000+2400+6125+23600+38000+30000+4800+9240</f>
        <v>220222.82</v>
      </c>
      <c r="D27" s="13"/>
      <c r="E27" s="13"/>
      <c r="F27" s="13"/>
      <c r="G27" s="13">
        <f>SUM(B27:F27)</f>
        <v>220222.82</v>
      </c>
      <c r="H27" s="13"/>
      <c r="I27" s="14"/>
    </row>
    <row r="28" spans="1:9" s="46" customFormat="1" x14ac:dyDescent="0.25">
      <c r="A28" s="47" t="s">
        <v>47</v>
      </c>
      <c r="B28" s="19"/>
      <c r="C28" s="13">
        <f>6250+14300+57477.5+144710+378045+950+2500+131435+5150+6380+30137.5+4360</f>
        <v>781695</v>
      </c>
      <c r="D28" s="13"/>
      <c r="E28" s="13"/>
      <c r="F28" s="13"/>
      <c r="G28" s="13">
        <f t="shared" ref="G28:G29" si="2">SUM(B28:F28)</f>
        <v>781695</v>
      </c>
      <c r="H28" s="13"/>
      <c r="I28" s="14"/>
    </row>
    <row r="29" spans="1:9" s="46" customFormat="1" x14ac:dyDescent="0.25">
      <c r="A29" s="47" t="s">
        <v>48</v>
      </c>
      <c r="B29" s="19"/>
      <c r="C29" s="13">
        <v>12434.3</v>
      </c>
      <c r="D29" s="13"/>
      <c r="E29" s="13"/>
      <c r="F29" s="13"/>
      <c r="G29" s="13">
        <f t="shared" si="2"/>
        <v>12434.3</v>
      </c>
      <c r="H29" s="13"/>
      <c r="I29" s="14"/>
    </row>
    <row r="30" spans="1:9" s="46" customFormat="1" x14ac:dyDescent="0.25">
      <c r="A30" s="15" t="s">
        <v>49</v>
      </c>
      <c r="B30" s="19"/>
      <c r="C30" s="13">
        <f>43650+4050+4049.19+15185+137540</f>
        <v>204474.19</v>
      </c>
      <c r="D30" s="13"/>
      <c r="E30" s="13"/>
      <c r="F30" s="13"/>
      <c r="G30" s="13">
        <f>SUM(B30:F30)</f>
        <v>204474.19</v>
      </c>
      <c r="H30" s="13"/>
      <c r="I30" s="14"/>
    </row>
    <row r="31" spans="1:9" s="46" customFormat="1" x14ac:dyDescent="0.25">
      <c r="A31" s="15" t="s">
        <v>43</v>
      </c>
      <c r="B31" s="19"/>
      <c r="C31" s="13">
        <v>13800</v>
      </c>
      <c r="D31" s="13"/>
      <c r="E31" s="13"/>
      <c r="F31" s="13"/>
      <c r="G31" s="13">
        <f t="shared" ref="G31:G35" si="3">SUM(B31:F31)</f>
        <v>13800</v>
      </c>
      <c r="H31" s="13"/>
      <c r="I31" s="14"/>
    </row>
    <row r="32" spans="1:9" s="46" customFormat="1" x14ac:dyDescent="0.25">
      <c r="A32" s="15" t="s">
        <v>50</v>
      </c>
      <c r="B32" s="48"/>
      <c r="C32" s="13">
        <v>3600</v>
      </c>
      <c r="D32" s="13"/>
      <c r="E32" s="13"/>
      <c r="F32" s="13"/>
      <c r="G32" s="13">
        <f t="shared" si="3"/>
        <v>3600</v>
      </c>
      <c r="H32" s="13"/>
      <c r="I32" s="14"/>
    </row>
    <row r="33" spans="1:9" s="46" customFormat="1" x14ac:dyDescent="0.25">
      <c r="A33" s="15" t="s">
        <v>51</v>
      </c>
      <c r="B33" s="48"/>
      <c r="C33" s="13">
        <v>990</v>
      </c>
      <c r="D33" s="13"/>
      <c r="E33" s="13"/>
      <c r="F33" s="13"/>
      <c r="G33" s="13">
        <f t="shared" si="3"/>
        <v>990</v>
      </c>
      <c r="H33" s="13"/>
      <c r="I33" s="14"/>
    </row>
    <row r="34" spans="1:9" s="46" customFormat="1" ht="33.75" customHeight="1" x14ac:dyDescent="0.25">
      <c r="A34" s="49" t="s">
        <v>52</v>
      </c>
      <c r="B34" s="50"/>
      <c r="C34" s="51">
        <v>3087725.99</v>
      </c>
      <c r="D34" s="51"/>
      <c r="E34" s="51"/>
      <c r="F34" s="51"/>
      <c r="G34" s="13">
        <f t="shared" si="3"/>
        <v>3087725.99</v>
      </c>
      <c r="H34" s="51"/>
      <c r="I34" s="52"/>
    </row>
    <row r="35" spans="1:9" s="46" customFormat="1" ht="36.75" customHeight="1" x14ac:dyDescent="0.25">
      <c r="A35" s="49" t="s">
        <v>53</v>
      </c>
      <c r="B35" s="50">
        <v>2174525.9500000002</v>
      </c>
      <c r="C35" s="51">
        <f>9777.18+565.7+263.31+3059.85</f>
        <v>13666.04</v>
      </c>
      <c r="D35" s="51"/>
      <c r="E35" s="51"/>
      <c r="F35" s="51"/>
      <c r="G35" s="51">
        <f t="shared" si="3"/>
        <v>2188191.9900000002</v>
      </c>
      <c r="H35" s="51"/>
      <c r="I35" s="52"/>
    </row>
    <row r="36" spans="1:9" s="46" customFormat="1" x14ac:dyDescent="0.25">
      <c r="A36" s="11" t="s">
        <v>39</v>
      </c>
      <c r="B36" s="23">
        <f>SUM(B27:B35)</f>
        <v>2174525.9500000002</v>
      </c>
      <c r="C36" s="25">
        <f>SUM(C27:C35)</f>
        <v>4338608.3400000008</v>
      </c>
      <c r="D36" s="25">
        <f>SUM(D30:D31)</f>
        <v>0</v>
      </c>
      <c r="E36" s="25">
        <f>SUM(E30:E31)</f>
        <v>0</v>
      </c>
      <c r="F36" s="25">
        <f>SUM(F30:F31)</f>
        <v>0</v>
      </c>
      <c r="G36" s="25">
        <f>SUM(G27:G35)</f>
        <v>6513134.290000001</v>
      </c>
      <c r="H36" s="13"/>
      <c r="I36" s="14"/>
    </row>
    <row r="37" spans="1:9" s="46" customFormat="1" ht="15.75" thickBot="1" x14ac:dyDescent="0.3">
      <c r="A37" s="26" t="s">
        <v>40</v>
      </c>
      <c r="B37" s="27">
        <f t="shared" ref="B37:G37" si="4">+B25-B36</f>
        <v>0</v>
      </c>
      <c r="C37" s="28">
        <f t="shared" si="4"/>
        <v>736166.70999999903</v>
      </c>
      <c r="D37" s="28">
        <f t="shared" si="4"/>
        <v>0</v>
      </c>
      <c r="E37" s="28">
        <f t="shared" si="4"/>
        <v>0</v>
      </c>
      <c r="F37" s="28">
        <f t="shared" si="4"/>
        <v>11159177.040000001</v>
      </c>
      <c r="G37" s="28">
        <f t="shared" si="4"/>
        <v>11895343.749999998</v>
      </c>
      <c r="H37" s="29"/>
      <c r="I37" s="30"/>
    </row>
    <row r="39" spans="1:9" x14ac:dyDescent="0.25">
      <c r="A39" s="39" t="s">
        <v>14</v>
      </c>
      <c r="B39" s="39"/>
      <c r="C39" s="39"/>
      <c r="D39" s="39"/>
      <c r="E39" s="39"/>
      <c r="F39" s="39"/>
      <c r="G39" s="39"/>
    </row>
    <row r="40" spans="1:9" x14ac:dyDescent="0.25">
      <c r="A40" s="3"/>
      <c r="B40" s="3"/>
      <c r="C40" s="7"/>
      <c r="D40" s="7"/>
      <c r="E40" s="7"/>
      <c r="F40" s="7"/>
      <c r="G40" s="7"/>
    </row>
    <row r="41" spans="1:9" x14ac:dyDescent="0.25">
      <c r="A41" s="35" t="s">
        <v>41</v>
      </c>
      <c r="B41" s="34"/>
      <c r="C41" s="3"/>
      <c r="D41" s="3"/>
      <c r="E41" s="3"/>
      <c r="F41" s="3"/>
      <c r="G41" s="3"/>
    </row>
    <row r="42" spans="1:9" x14ac:dyDescent="0.25">
      <c r="A42" s="33" t="s">
        <v>42</v>
      </c>
      <c r="B42" s="34"/>
      <c r="C42" s="3"/>
      <c r="D42" s="3"/>
      <c r="E42" s="3"/>
      <c r="F42" s="3"/>
      <c r="G42" s="3"/>
    </row>
  </sheetData>
  <mergeCells count="13">
    <mergeCell ref="A39:G39"/>
    <mergeCell ref="A41:B41"/>
    <mergeCell ref="A42:B42"/>
    <mergeCell ref="A2:G2"/>
    <mergeCell ref="B8:I8"/>
    <mergeCell ref="A9:A10"/>
    <mergeCell ref="B9:C9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pageSetup paperSize="14" scale="95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15</v>
      </c>
    </row>
    <row r="3" spans="1:1" x14ac:dyDescent="0.25">
      <c r="A3" t="s">
        <v>16</v>
      </c>
    </row>
    <row r="5" spans="1:1" x14ac:dyDescent="0.25">
      <c r="A5" t="s">
        <v>17</v>
      </c>
    </row>
    <row r="6" spans="1:1" x14ac:dyDescent="0.25">
      <c r="A6" s="2" t="s">
        <v>18</v>
      </c>
    </row>
    <row r="9" spans="1:1" x14ac:dyDescent="0.25">
      <c r="A9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2015-06-05T18:17:20Z</dcterms:created>
  <dcterms:modified xsi:type="dcterms:W3CDTF">2025-02-12T01:33:22Z</dcterms:modified>
  <cp:category/>
</cp:coreProperties>
</file>